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365" activeTab="3"/>
  </bookViews>
  <sheets>
    <sheet name="ZONAS VERDES" sheetId="1" r:id="rId1"/>
    <sheet name="ANEXO 03" sheetId="2" r:id="rId2"/>
    <sheet name="RESUMEN PRESUPUESTO TOTAL" sheetId="3" r:id="rId3"/>
    <sheet name="ASEO" sheetId="4" r:id="rId4"/>
  </sheets>
  <definedNames/>
  <calcPr fullCalcOnLoad="1"/>
</workbook>
</file>

<file path=xl/sharedStrings.xml><?xml version="1.0" encoding="utf-8"?>
<sst xmlns="http://schemas.openxmlformats.org/spreadsheetml/2006/main" count="264" uniqueCount="141">
  <si>
    <t>ITEM</t>
  </si>
  <si>
    <t>DETALLE</t>
  </si>
  <si>
    <t>M2</t>
  </si>
  <si>
    <t>V/TOTAL</t>
  </si>
  <si>
    <t xml:space="preserve">poda de zonas verdes, Incluye recoleción  del pasto, hojas, ramas y cualquier otra basra existente en las zonas verdesy su disposición final. </t>
  </si>
  <si>
    <t>COSTO DIRECTO</t>
  </si>
  <si>
    <t>COSTO DIRECTO + COSTO INDIRECTO</t>
  </si>
  <si>
    <t>IVA  DEL 16 % SOBRE 5 % DE UTILIDAD</t>
  </si>
  <si>
    <t>COSTO TOTAL</t>
  </si>
  <si>
    <t>AUI DEL 25%</t>
  </si>
  <si>
    <t>PRESUPUESTO  UNITARIO OFICIAL PARA EL MANTENIMIENTO DE ZONAS VERDES</t>
  </si>
  <si>
    <t>PRESUPUESTO   OFICIAL PARA EL MANTENIMIENTO DE ZONAS VERDES /MENSUAL</t>
  </si>
  <si>
    <t>CANT.</t>
  </si>
  <si>
    <t>V/PAR.</t>
  </si>
  <si>
    <t>UNID.</t>
  </si>
  <si>
    <t>ANALISIS  DE COSTOS</t>
  </si>
  <si>
    <t>COTIZACIÓN DE PERSONAL DE SERVICIOS GENERALES</t>
  </si>
  <si>
    <t>TIEMPO COMPLETO-UNICAUCA</t>
  </si>
  <si>
    <t>CONCEPTO</t>
  </si>
  <si>
    <t>PORCENTAJE APLICADO</t>
  </si>
  <si>
    <t>COSTO OPERARIO MISION</t>
  </si>
  <si>
    <t>TIEMPO COMPLETO 48 HORAS SEMANALES</t>
  </si>
  <si>
    <t>SUELDO BASICO AÑO 2011</t>
  </si>
  <si>
    <t>535.600.00</t>
  </si>
  <si>
    <t>AUXILIO DE TRANSPORTE AÑO 2011</t>
  </si>
  <si>
    <t>63.600.00</t>
  </si>
  <si>
    <t>SUBTOTAL</t>
  </si>
  <si>
    <t>599.200.00</t>
  </si>
  <si>
    <t>PRESTACIONES SOCIALES</t>
  </si>
  <si>
    <t>Cesantías</t>
  </si>
  <si>
    <t>8.33%</t>
  </si>
  <si>
    <t>Intereses de Cesantías</t>
  </si>
  <si>
    <t>1.00%</t>
  </si>
  <si>
    <t>5.992.00</t>
  </si>
  <si>
    <t>Prima de servicios</t>
  </si>
  <si>
    <t>49.913.00</t>
  </si>
  <si>
    <t>Vacaciones</t>
  </si>
  <si>
    <t>4.17%</t>
  </si>
  <si>
    <t>22.335.00</t>
  </si>
  <si>
    <t>Total Prestaciones Sociales</t>
  </si>
  <si>
    <t>21.83%</t>
  </si>
  <si>
    <t>128.153.00</t>
  </si>
  <si>
    <t>SISTEMA SEGURIDAD SOCIAL</t>
  </si>
  <si>
    <t>Salud</t>
  </si>
  <si>
    <t>8.50%</t>
  </si>
  <si>
    <t>45.526.00</t>
  </si>
  <si>
    <t>Pensión</t>
  </si>
  <si>
    <t>12.0%</t>
  </si>
  <si>
    <t>64.272.00</t>
  </si>
  <si>
    <t>Riesgos Profesionales</t>
  </si>
  <si>
    <t>1.94%</t>
  </si>
  <si>
    <t>5.592.00</t>
  </si>
  <si>
    <t>Total Sistema de Seguridad Social</t>
  </si>
  <si>
    <t>21.69%</t>
  </si>
  <si>
    <t>115.390.00</t>
  </si>
  <si>
    <t>APORTES PARAFISCALES</t>
  </si>
  <si>
    <t>Dotación</t>
  </si>
  <si>
    <t>4.00%</t>
  </si>
  <si>
    <t>21.424.00</t>
  </si>
  <si>
    <t>ICBF,SENA,COMFACAUCA</t>
  </si>
  <si>
    <t>9.00%</t>
  </si>
  <si>
    <t>48.204.00</t>
  </si>
  <si>
    <t>IMPLEMENTOS DE ASEO</t>
  </si>
  <si>
    <t>120.000.00</t>
  </si>
  <si>
    <t>Subtotal</t>
  </si>
  <si>
    <t>52.52%</t>
  </si>
  <si>
    <t>1,032,371.00</t>
  </si>
  <si>
    <t>PÓLIZAS</t>
  </si>
  <si>
    <t>1.50%</t>
  </si>
  <si>
    <t>15,486.00</t>
  </si>
  <si>
    <t>1,047,857.00</t>
  </si>
  <si>
    <t>GASTOS DE ADMON,UTILIDAD,IMPREVISTOS</t>
  </si>
  <si>
    <t>ADMINISTRACIÓN</t>
  </si>
  <si>
    <t>8.00%</t>
  </si>
  <si>
    <t>83,829.00</t>
  </si>
  <si>
    <t>10,479.00</t>
  </si>
  <si>
    <t>UTILIDAD</t>
  </si>
  <si>
    <t>3.00%</t>
  </si>
  <si>
    <t>31,436.00</t>
  </si>
  <si>
    <t>Total gastos de Admons, Imprev y utilidad</t>
  </si>
  <si>
    <t>12.00%</t>
  </si>
  <si>
    <t>125,744.00</t>
  </si>
  <si>
    <t>1,173,601.00</t>
  </si>
  <si>
    <t>I.V.A (1.6% DE LA A.I.U)</t>
  </si>
  <si>
    <t>1.6%</t>
  </si>
  <si>
    <t>18,778.00</t>
  </si>
  <si>
    <t>TOTAL COSTO MENSUAL POR PUESTO TIEMPO COMPLETO</t>
  </si>
  <si>
    <t>MEDIO TIEMPO</t>
  </si>
  <si>
    <t>SUELDO BASICO MEDIO TIEMPO AÑO 2011</t>
  </si>
  <si>
    <t>267,800.00</t>
  </si>
  <si>
    <t>331,400.00</t>
  </si>
  <si>
    <t>27,606.00</t>
  </si>
  <si>
    <t>3,314.00</t>
  </si>
  <si>
    <t>11,167.00</t>
  </si>
  <si>
    <t>69,693.00</t>
  </si>
  <si>
    <t>1.04%</t>
  </si>
  <si>
    <t>24,102.00</t>
  </si>
  <si>
    <t>100,000.00</t>
  </si>
  <si>
    <t>662,009.00</t>
  </si>
  <si>
    <t>9,930.00</t>
  </si>
  <si>
    <t>671,939.00</t>
  </si>
  <si>
    <t>53,755.00</t>
  </si>
  <si>
    <t>6,719.00</t>
  </si>
  <si>
    <t>20,158.00</t>
  </si>
  <si>
    <t>80,632.00</t>
  </si>
  <si>
    <t>752,571.00</t>
  </si>
  <si>
    <t>12,041.00</t>
  </si>
  <si>
    <t xml:space="preserve">TOTAL COSTO MENSUAL POR PUESTO MEDIO TIEMPO </t>
  </si>
  <si>
    <t>I.V.A (1.6% DE LA A.U.I)</t>
  </si>
  <si>
    <t xml:space="preserve"> DE PERSONAL DE SERVICIOS DE ASEO</t>
  </si>
  <si>
    <t>TOTAL COSTO MENSUAL 36 OPERARIOS TIEMPO COMPLETO</t>
  </si>
  <si>
    <t>Unidad</t>
  </si>
  <si>
    <t>IVA</t>
  </si>
  <si>
    <t>Servicio de aseo tiempo completo</t>
  </si>
  <si>
    <t>V/UNIT.</t>
  </si>
  <si>
    <t>V/POR UNIDAD.</t>
  </si>
  <si>
    <t>VALOR TOTAL</t>
  </si>
  <si>
    <t xml:space="preserve">Servicio de aseo  mediotiempo </t>
  </si>
  <si>
    <t>INTEGRAL DE EDIFICIOS.</t>
  </si>
  <si>
    <t>RESUMEN IVA TOTAL A PAGAR</t>
  </si>
  <si>
    <t>IVA TOTAL</t>
  </si>
  <si>
    <t>COSTO TOTAL DEL IVA</t>
  </si>
  <si>
    <t>VICTOR HUGO RODRIGUEZ LOPEZ</t>
  </si>
  <si>
    <t>COORDINADOR GENERAL DE MANTENIMIENTO</t>
  </si>
  <si>
    <t>UNIVERSIDAD DEL CAUCA</t>
  </si>
  <si>
    <t xml:space="preserve">Servicio de aseo  medio tiempo </t>
  </si>
  <si>
    <t>PRESUPUESTO OFICIAL</t>
  </si>
  <si>
    <t>COSTO TOTAL POR 7 PODAS</t>
  </si>
  <si>
    <t>V/UNIT-MES</t>
  </si>
  <si>
    <t>No de Meses</t>
  </si>
  <si>
    <t>IMPREVISTOS</t>
  </si>
  <si>
    <t>TOTAL COSTO POR 7 MESES</t>
  </si>
  <si>
    <t>TOTAL COSTO POR 7 MESES, UN MEDIO TIEMPO</t>
  </si>
  <si>
    <t>TOTAL COSTO EN  7 MESES POR 36,5 FUNCIONARIOS</t>
  </si>
  <si>
    <t>FIMA DEL PROPONENTE</t>
  </si>
  <si>
    <t>C,C No</t>
  </si>
  <si>
    <t>Poda de zonas verdes, Incluye recoleción  del pasto, hojas, ramas y cualquier otra basura existente en las zonas verdesy su disposición final, podas siete.</t>
  </si>
  <si>
    <t>Poda de zonas verdes, Incluye recoleción  del pasto, hojas, ramas y cualquier otra basura existente en las zonas verdesy su disposición final, podas siete</t>
  </si>
  <si>
    <t>ADENDA 02 AL ANEXO A DILIGENCIAR POR EL PROPONENTE.</t>
  </si>
  <si>
    <t>ADENDA 02 AL RESUMEN PRESUPUESTO TOTAL MANTENIMIENTO ZONAS VERDES, ASEO YMANTENIMIENTO</t>
  </si>
  <si>
    <t xml:space="preserve">Poda de zonas verdes, Incluye recoleción  del pasto, hojas, ramas y cualquier otra basra existente en las zonas verdes y su disposición final. 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</si>
</sst>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_-* #,##0.00_-;\-* #,##0.00_-;_-* \-??_-;_-@_-"/>
    <numFmt numFmtId="174" formatCode="[$$-240A]\ #,##0.00;[Red][$$-240A]\ #,##0.00"/>
    <numFmt numFmtId="175" formatCode="#,##0.0"/>
    <numFmt numFmtId="176" formatCode="[$$-240A]\ #,##0.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justify" vertical="justify"/>
    </xf>
    <xf numFmtId="174" fontId="0" fillId="0" borderId="10" xfId="0" applyNumberFormat="1" applyBorder="1" applyAlignment="1">
      <alignment/>
    </xf>
    <xf numFmtId="1" fontId="4" fillId="0" borderId="10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justify" vertical="top" shrinkToFit="1"/>
    </xf>
    <xf numFmtId="0" fontId="4" fillId="0" borderId="10" xfId="0" applyFont="1" applyBorder="1" applyAlignment="1">
      <alignment horizontal="center" vertical="center" shrinkToFit="1"/>
    </xf>
    <xf numFmtId="4" fontId="4" fillId="0" borderId="10" xfId="0" applyNumberFormat="1" applyFont="1" applyBorder="1" applyAlignment="1">
      <alignment shrinkToFit="1"/>
    </xf>
    <xf numFmtId="3" fontId="4" fillId="0" borderId="10" xfId="0" applyNumberFormat="1" applyFont="1" applyBorder="1" applyAlignment="1">
      <alignment vertical="center" shrinkToFit="1"/>
    </xf>
    <xf numFmtId="3" fontId="5" fillId="0" borderId="10" xfId="0" applyNumberFormat="1" applyFont="1" applyBorder="1" applyAlignment="1">
      <alignment shrinkToFit="1"/>
    </xf>
    <xf numFmtId="3" fontId="4" fillId="0" borderId="10" xfId="0" applyNumberFormat="1" applyFont="1" applyBorder="1" applyAlignment="1">
      <alignment shrinkToFit="1"/>
    </xf>
    <xf numFmtId="4" fontId="5" fillId="0" borderId="10" xfId="0" applyNumberFormat="1" applyFont="1" applyBorder="1" applyAlignment="1">
      <alignment shrinkToFi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Border="1" applyAlignment="1">
      <alignment shrinkToFi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10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10" fontId="18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176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5" fillId="0" borderId="0" xfId="0" applyNumberFormat="1" applyFont="1" applyBorder="1" applyAlignment="1">
      <alignment shrinkToFit="1"/>
    </xf>
    <xf numFmtId="3" fontId="9" fillId="0" borderId="0" xfId="0" applyNumberFormat="1" applyFont="1" applyBorder="1" applyAlignment="1">
      <alignment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5.28125" style="0" customWidth="1"/>
    <col min="2" max="2" width="30.7109375" style="0" customWidth="1"/>
    <col min="3" max="3" width="6.00390625" style="0" customWidth="1"/>
    <col min="4" max="4" width="9.8515625" style="0" customWidth="1"/>
    <col min="5" max="5" width="8.140625" style="0" customWidth="1"/>
    <col min="6" max="6" width="13.28125" style="0" customWidth="1"/>
  </cols>
  <sheetData>
    <row r="2" s="17" customFormat="1" ht="12.75">
      <c r="A2" s="17" t="s">
        <v>10</v>
      </c>
    </row>
    <row r="3" ht="13.5" thickBot="1"/>
    <row r="4" spans="1:6" ht="12.75">
      <c r="A4" s="2" t="s">
        <v>0</v>
      </c>
      <c r="B4" s="3" t="s">
        <v>1</v>
      </c>
      <c r="C4" s="4" t="s">
        <v>14</v>
      </c>
      <c r="D4" s="4" t="s">
        <v>12</v>
      </c>
      <c r="E4" s="5" t="s">
        <v>13</v>
      </c>
      <c r="F4" s="6" t="s">
        <v>3</v>
      </c>
    </row>
    <row r="5" spans="1:6" ht="63.75">
      <c r="A5" s="1">
        <v>1</v>
      </c>
      <c r="B5" s="7" t="s">
        <v>4</v>
      </c>
      <c r="C5" s="1" t="s">
        <v>2</v>
      </c>
      <c r="D5" s="1">
        <v>1</v>
      </c>
      <c r="E5" s="8">
        <v>33.386</v>
      </c>
      <c r="F5" s="8">
        <f>+D5*E5</f>
        <v>33.386</v>
      </c>
    </row>
    <row r="6" spans="1:6" ht="15.75">
      <c r="A6" s="9"/>
      <c r="B6" s="10" t="s">
        <v>5</v>
      </c>
      <c r="C6" s="11"/>
      <c r="D6" s="12"/>
      <c r="E6" s="13"/>
      <c r="F6" s="8">
        <f>+F5</f>
        <v>33.386</v>
      </c>
    </row>
    <row r="7" spans="1:6" ht="15.75">
      <c r="A7" s="9"/>
      <c r="B7" s="10" t="s">
        <v>9</v>
      </c>
      <c r="C7" s="11"/>
      <c r="D7" s="12"/>
      <c r="E7" s="13"/>
      <c r="F7" s="16">
        <f>+F6*0.25</f>
        <v>8.3465</v>
      </c>
    </row>
    <row r="8" spans="1:6" ht="31.5">
      <c r="A8" s="9"/>
      <c r="B8" s="10" t="s">
        <v>6</v>
      </c>
      <c r="C8" s="11"/>
      <c r="D8" s="15"/>
      <c r="E8" s="13"/>
      <c r="F8" s="16">
        <f>+F6+F7</f>
        <v>41.7325</v>
      </c>
    </row>
    <row r="9" spans="1:6" ht="31.5">
      <c r="A9" s="9"/>
      <c r="B9" s="10" t="s">
        <v>7</v>
      </c>
      <c r="C9" s="11"/>
      <c r="D9" s="15"/>
      <c r="E9" s="13"/>
      <c r="F9" s="16">
        <f>+F5*0.05*0.16</f>
        <v>0.26708800000000005</v>
      </c>
    </row>
    <row r="10" spans="1:6" ht="15.75">
      <c r="A10" s="9"/>
      <c r="B10" s="10" t="s">
        <v>8</v>
      </c>
      <c r="C10" s="11"/>
      <c r="D10" s="15"/>
      <c r="E10" s="13"/>
      <c r="F10" s="14">
        <f>+F8+F9</f>
        <v>41.999588</v>
      </c>
    </row>
    <row r="17" s="17" customFormat="1" ht="12.75">
      <c r="A17" s="17" t="s">
        <v>11</v>
      </c>
    </row>
    <row r="18" ht="13.5" thickBot="1"/>
    <row r="19" spans="1:6" ht="12.75">
      <c r="A19" s="2" t="s">
        <v>0</v>
      </c>
      <c r="B19" s="3" t="s">
        <v>1</v>
      </c>
      <c r="C19" s="4" t="s">
        <v>14</v>
      </c>
      <c r="D19" s="4" t="s">
        <v>12</v>
      </c>
      <c r="E19" s="5" t="s">
        <v>13</v>
      </c>
      <c r="F19" s="6" t="s">
        <v>3</v>
      </c>
    </row>
    <row r="20" spans="1:6" ht="63.75">
      <c r="A20" s="1">
        <v>1</v>
      </c>
      <c r="B20" s="7" t="s">
        <v>140</v>
      </c>
      <c r="C20" s="1" t="s">
        <v>2</v>
      </c>
      <c r="D20" s="1">
        <v>136219</v>
      </c>
      <c r="E20" s="8">
        <v>33.386</v>
      </c>
      <c r="F20" s="8">
        <f>+D20*E20</f>
        <v>4547807.534</v>
      </c>
    </row>
    <row r="21" spans="1:6" ht="15.75">
      <c r="A21" s="9"/>
      <c r="B21" s="10" t="s">
        <v>5</v>
      </c>
      <c r="C21" s="11"/>
      <c r="D21" s="12"/>
      <c r="E21" s="13"/>
      <c r="F21" s="8">
        <f>+F20</f>
        <v>4547807.534</v>
      </c>
    </row>
    <row r="22" spans="1:6" ht="15.75">
      <c r="A22" s="9"/>
      <c r="B22" s="10" t="s">
        <v>9</v>
      </c>
      <c r="C22" s="11"/>
      <c r="D22" s="12"/>
      <c r="E22" s="13"/>
      <c r="F22" s="16">
        <f>+F21*0.25</f>
        <v>1136951.8835</v>
      </c>
    </row>
    <row r="23" spans="1:6" ht="31.5">
      <c r="A23" s="9"/>
      <c r="B23" s="10" t="s">
        <v>6</v>
      </c>
      <c r="C23" s="11"/>
      <c r="D23" s="15"/>
      <c r="E23" s="13"/>
      <c r="F23" s="14">
        <f>+F21+F22</f>
        <v>5684759.4175</v>
      </c>
    </row>
    <row r="24" spans="1:6" ht="31.5">
      <c r="A24" s="9"/>
      <c r="B24" s="10" t="s">
        <v>7</v>
      </c>
      <c r="C24" s="11"/>
      <c r="D24" s="15"/>
      <c r="E24" s="13"/>
      <c r="F24" s="14">
        <f>+F20*0.05*0.16</f>
        <v>36382.460272000004</v>
      </c>
    </row>
    <row r="25" spans="1:9" ht="15.75">
      <c r="A25" s="9"/>
      <c r="B25" s="10" t="s">
        <v>8</v>
      </c>
      <c r="C25" s="11"/>
      <c r="D25" s="15"/>
      <c r="E25" s="13"/>
      <c r="F25" s="14">
        <f>SUM(F23:F24)</f>
        <v>5721141.877772001</v>
      </c>
      <c r="I25" s="18"/>
    </row>
    <row r="26" spans="1:6" ht="31.5">
      <c r="A26" s="9"/>
      <c r="B26" s="10" t="s">
        <v>127</v>
      </c>
      <c r="C26" s="11"/>
      <c r="D26" s="15"/>
      <c r="E26" s="13"/>
      <c r="F26" s="19">
        <f>+F25*7</f>
        <v>40047993.144404</v>
      </c>
    </row>
    <row r="32" spans="2:4" ht="25.5" customHeight="1">
      <c r="B32" s="63" t="s">
        <v>122</v>
      </c>
      <c r="C32" s="63"/>
      <c r="D32" s="63"/>
    </row>
    <row r="33" spans="2:4" ht="25.5" customHeight="1">
      <c r="B33" s="63" t="s">
        <v>123</v>
      </c>
      <c r="C33" s="63"/>
      <c r="D33" s="61"/>
    </row>
    <row r="34" spans="2:4" ht="12.75">
      <c r="B34" s="63" t="s">
        <v>124</v>
      </c>
      <c r="C34" s="63"/>
      <c r="D34" s="61"/>
    </row>
  </sheetData>
  <sheetProtection/>
  <mergeCells count="3">
    <mergeCell ref="B32:D32"/>
    <mergeCell ref="B33:C33"/>
    <mergeCell ref="B34:C34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I13" sqref="I13"/>
    </sheetView>
  </sheetViews>
  <sheetFormatPr defaultColWidth="11.421875" defaultRowHeight="12.75"/>
  <cols>
    <col min="2" max="2" width="33.57421875" style="0" customWidth="1"/>
    <col min="3" max="3" width="8.8515625" style="0" customWidth="1"/>
    <col min="4" max="4" width="7.421875" style="0" customWidth="1"/>
    <col min="6" max="6" width="9.57421875" style="0" customWidth="1"/>
    <col min="7" max="7" width="14.57421875" style="0" customWidth="1"/>
    <col min="8" max="8" width="12.00390625" style="0" customWidth="1"/>
    <col min="9" max="9" width="15.7109375" style="0" customWidth="1"/>
  </cols>
  <sheetData>
    <row r="2" spans="2:8" ht="12.75">
      <c r="B2" s="17" t="s">
        <v>138</v>
      </c>
      <c r="C2" s="17"/>
      <c r="D2" s="17"/>
      <c r="E2" s="17"/>
      <c r="F2" s="17"/>
      <c r="G2" s="17"/>
      <c r="H2" s="17"/>
    </row>
    <row r="3" spans="2:8" ht="12.75">
      <c r="B3" s="17"/>
      <c r="C3" s="17"/>
      <c r="D3" s="17"/>
      <c r="E3" s="17"/>
      <c r="F3" s="17"/>
      <c r="G3" s="17"/>
      <c r="H3" s="17"/>
    </row>
    <row r="4" spans="1:9" ht="12.75">
      <c r="A4" s="51" t="s">
        <v>0</v>
      </c>
      <c r="B4" s="52" t="s">
        <v>1</v>
      </c>
      <c r="C4" s="51" t="s">
        <v>14</v>
      </c>
      <c r="D4" s="51" t="s">
        <v>12</v>
      </c>
      <c r="E4" s="53" t="s">
        <v>114</v>
      </c>
      <c r="F4" s="54" t="s">
        <v>112</v>
      </c>
      <c r="G4" s="55" t="s">
        <v>115</v>
      </c>
      <c r="H4" s="55" t="s">
        <v>129</v>
      </c>
      <c r="I4" s="55" t="s">
        <v>116</v>
      </c>
    </row>
    <row r="5" spans="1:9" ht="63.75">
      <c r="A5" s="56">
        <v>1</v>
      </c>
      <c r="B5" s="62" t="s">
        <v>136</v>
      </c>
      <c r="C5" s="56" t="s">
        <v>111</v>
      </c>
      <c r="D5" s="14">
        <v>7</v>
      </c>
      <c r="E5" s="14"/>
      <c r="F5" s="14"/>
      <c r="G5" s="14"/>
      <c r="H5" s="14">
        <v>7</v>
      </c>
      <c r="I5" s="14"/>
    </row>
    <row r="6" spans="1:9" ht="15.75">
      <c r="A6" s="56">
        <v>2</v>
      </c>
      <c r="B6" s="56" t="s">
        <v>113</v>
      </c>
      <c r="C6" s="56" t="s">
        <v>111</v>
      </c>
      <c r="D6" s="14">
        <v>36</v>
      </c>
      <c r="E6" s="14">
        <v>1173601</v>
      </c>
      <c r="F6" s="14">
        <v>18778</v>
      </c>
      <c r="G6" s="14">
        <f>+E6+F6</f>
        <v>1192379</v>
      </c>
      <c r="H6" s="14">
        <v>7</v>
      </c>
      <c r="I6" s="14">
        <f>+G6*D6*H6</f>
        <v>300479508</v>
      </c>
    </row>
    <row r="7" spans="1:9" ht="15.75">
      <c r="A7" s="56">
        <v>3</v>
      </c>
      <c r="B7" s="55" t="s">
        <v>125</v>
      </c>
      <c r="C7" s="56" t="s">
        <v>111</v>
      </c>
      <c r="D7" s="14">
        <v>1</v>
      </c>
      <c r="E7" s="14">
        <v>752571</v>
      </c>
      <c r="F7" s="14">
        <v>12041</v>
      </c>
      <c r="G7" s="14">
        <f>+E7+F7</f>
        <v>764612</v>
      </c>
      <c r="H7" s="14">
        <v>7</v>
      </c>
      <c r="I7" s="14">
        <f>+G7*D7*H7</f>
        <v>5352284</v>
      </c>
    </row>
    <row r="8" spans="1:9" ht="15.75">
      <c r="A8" s="1"/>
      <c r="B8" s="55" t="s">
        <v>126</v>
      </c>
      <c r="C8" s="1"/>
      <c r="D8" s="1"/>
      <c r="E8" s="14"/>
      <c r="F8" s="14"/>
      <c r="G8" s="14"/>
      <c r="H8" s="14"/>
      <c r="I8" s="19"/>
    </row>
    <row r="14" ht="12.75">
      <c r="B14" s="17" t="s">
        <v>119</v>
      </c>
    </row>
    <row r="16" spans="1:9" ht="12.75">
      <c r="A16" s="51" t="s">
        <v>0</v>
      </c>
      <c r="B16" s="52" t="s">
        <v>1</v>
      </c>
      <c r="C16" s="51" t="s">
        <v>14</v>
      </c>
      <c r="D16" s="51" t="s">
        <v>12</v>
      </c>
      <c r="E16" s="53" t="s">
        <v>128</v>
      </c>
      <c r="F16" s="54" t="s">
        <v>112</v>
      </c>
      <c r="G16" s="55" t="s">
        <v>120</v>
      </c>
      <c r="H16" s="57"/>
      <c r="I16" s="57"/>
    </row>
    <row r="17" spans="1:9" ht="63.75">
      <c r="A17" s="56">
        <v>1</v>
      </c>
      <c r="B17" s="62" t="s">
        <v>137</v>
      </c>
      <c r="C17" s="56" t="s">
        <v>111</v>
      </c>
      <c r="D17" s="14">
        <v>7</v>
      </c>
      <c r="E17" s="14"/>
      <c r="F17" s="14"/>
      <c r="G17" s="14"/>
      <c r="H17" s="58"/>
      <c r="I17" s="58"/>
    </row>
    <row r="18" spans="1:9" ht="15.75">
      <c r="A18" s="56">
        <v>2</v>
      </c>
      <c r="B18" s="56" t="s">
        <v>113</v>
      </c>
      <c r="C18" s="56" t="s">
        <v>111</v>
      </c>
      <c r="D18" s="14">
        <v>36</v>
      </c>
      <c r="E18" s="14">
        <v>1173601</v>
      </c>
      <c r="F18" s="14">
        <v>18778</v>
      </c>
      <c r="G18" s="14">
        <f>+F18*D18*7</f>
        <v>4732056</v>
      </c>
      <c r="H18" s="58"/>
      <c r="I18" s="58"/>
    </row>
    <row r="19" spans="1:9" ht="15.75">
      <c r="A19" s="56">
        <v>3</v>
      </c>
      <c r="B19" s="56" t="s">
        <v>117</v>
      </c>
      <c r="C19" s="56" t="s">
        <v>111</v>
      </c>
      <c r="D19" s="14">
        <v>1</v>
      </c>
      <c r="E19" s="14">
        <v>752571</v>
      </c>
      <c r="F19" s="14">
        <v>12041</v>
      </c>
      <c r="G19" s="14">
        <f>+F19*D19*7</f>
        <v>84287</v>
      </c>
      <c r="H19" s="58"/>
      <c r="I19" s="58"/>
    </row>
    <row r="20" spans="1:9" ht="15.75">
      <c r="A20" s="1"/>
      <c r="B20" s="55" t="s">
        <v>121</v>
      </c>
      <c r="C20" s="1"/>
      <c r="D20" s="1"/>
      <c r="E20" s="14"/>
      <c r="F20" s="14"/>
      <c r="G20" s="19"/>
      <c r="H20" s="59"/>
      <c r="I20" s="59"/>
    </row>
    <row r="28" ht="12.75">
      <c r="B28" s="60" t="s">
        <v>134</v>
      </c>
    </row>
    <row r="29" ht="12.75">
      <c r="B29" s="60" t="s">
        <v>135</v>
      </c>
    </row>
    <row r="30" ht="12.75">
      <c r="B30" s="60"/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H12" sqref="H12"/>
    </sheetView>
  </sheetViews>
  <sheetFormatPr defaultColWidth="11.421875" defaultRowHeight="12.75"/>
  <cols>
    <col min="2" max="2" width="33.57421875" style="0" customWidth="1"/>
    <col min="3" max="3" width="8.8515625" style="0" customWidth="1"/>
    <col min="4" max="4" width="7.421875" style="0" customWidth="1"/>
    <col min="6" max="6" width="9.57421875" style="0" customWidth="1"/>
    <col min="7" max="7" width="14.57421875" style="0" customWidth="1"/>
    <col min="8" max="8" width="12.00390625" style="0" customWidth="1"/>
    <col min="9" max="9" width="15.7109375" style="0" customWidth="1"/>
  </cols>
  <sheetData>
    <row r="2" spans="2:8" ht="12.75">
      <c r="B2" s="17" t="s">
        <v>139</v>
      </c>
      <c r="C2" s="17"/>
      <c r="D2" s="17"/>
      <c r="E2" s="17"/>
      <c r="F2" s="17"/>
      <c r="G2" s="17"/>
      <c r="H2" s="17"/>
    </row>
    <row r="3" spans="2:8" ht="12.75">
      <c r="B3" s="17" t="s">
        <v>118</v>
      </c>
      <c r="C3" s="17"/>
      <c r="D3" s="17"/>
      <c r="E3" s="17"/>
      <c r="F3" s="17"/>
      <c r="G3" s="17"/>
      <c r="H3" s="17"/>
    </row>
    <row r="4" spans="1:9" ht="12.75">
      <c r="A4" s="51" t="s">
        <v>0</v>
      </c>
      <c r="B4" s="52" t="s">
        <v>1</v>
      </c>
      <c r="C4" s="51" t="s">
        <v>14</v>
      </c>
      <c r="D4" s="51" t="s">
        <v>12</v>
      </c>
      <c r="E4" s="53" t="s">
        <v>114</v>
      </c>
      <c r="F4" s="54" t="s">
        <v>112</v>
      </c>
      <c r="G4" s="55" t="s">
        <v>115</v>
      </c>
      <c r="H4" s="55" t="s">
        <v>129</v>
      </c>
      <c r="I4" s="55" t="s">
        <v>116</v>
      </c>
    </row>
    <row r="5" spans="1:9" ht="63.75">
      <c r="A5" s="56">
        <v>1</v>
      </c>
      <c r="B5" s="62" t="s">
        <v>136</v>
      </c>
      <c r="C5" s="56" t="s">
        <v>111</v>
      </c>
      <c r="D5" s="14">
        <v>7</v>
      </c>
      <c r="E5" s="14">
        <f>+'ZONAS VERDES'!F23</f>
        <v>5684759.4175</v>
      </c>
      <c r="F5" s="14">
        <f>+'ZONAS VERDES'!F24</f>
        <v>36382.460272000004</v>
      </c>
      <c r="G5" s="14">
        <f>+E5+F5</f>
        <v>5721141.877772001</v>
      </c>
      <c r="H5" s="14">
        <v>7</v>
      </c>
      <c r="I5" s="14">
        <f>+G5*H5</f>
        <v>40047993.144404</v>
      </c>
    </row>
    <row r="6" spans="1:9" ht="15.75">
      <c r="A6" s="56">
        <v>2</v>
      </c>
      <c r="B6" s="56" t="s">
        <v>113</v>
      </c>
      <c r="C6" s="56" t="s">
        <v>111</v>
      </c>
      <c r="D6" s="14">
        <v>36</v>
      </c>
      <c r="E6" s="14">
        <v>1173601</v>
      </c>
      <c r="F6" s="14">
        <v>18778</v>
      </c>
      <c r="G6" s="14">
        <f>+E6+F6</f>
        <v>1192379</v>
      </c>
      <c r="H6" s="14">
        <v>7</v>
      </c>
      <c r="I6" s="14">
        <f>+G6*D6*H6</f>
        <v>300479508</v>
      </c>
    </row>
    <row r="7" spans="1:9" ht="15.75">
      <c r="A7" s="56">
        <v>3</v>
      </c>
      <c r="B7" s="55" t="s">
        <v>125</v>
      </c>
      <c r="C7" s="56" t="s">
        <v>111</v>
      </c>
      <c r="D7" s="14">
        <v>1</v>
      </c>
      <c r="E7" s="14">
        <v>752571</v>
      </c>
      <c r="F7" s="14">
        <v>12041</v>
      </c>
      <c r="G7" s="14">
        <f>+E7+F7</f>
        <v>764612</v>
      </c>
      <c r="H7" s="14">
        <v>7</v>
      </c>
      <c r="I7" s="14">
        <f>+G7*D7*H7</f>
        <v>5352284</v>
      </c>
    </row>
    <row r="8" spans="1:9" ht="15.75">
      <c r="A8" s="1"/>
      <c r="B8" s="55" t="s">
        <v>126</v>
      </c>
      <c r="C8" s="1"/>
      <c r="D8" s="1"/>
      <c r="E8" s="14"/>
      <c r="F8" s="14"/>
      <c r="G8" s="14"/>
      <c r="H8" s="14"/>
      <c r="I8" s="19">
        <f>SUM(I5:I7)</f>
        <v>345879785.144404</v>
      </c>
    </row>
    <row r="14" ht="12.75">
      <c r="B14" s="17" t="s">
        <v>119</v>
      </c>
    </row>
    <row r="16" spans="1:9" ht="12.75">
      <c r="A16" s="51" t="s">
        <v>0</v>
      </c>
      <c r="B16" s="52" t="s">
        <v>1</v>
      </c>
      <c r="C16" s="51" t="s">
        <v>14</v>
      </c>
      <c r="D16" s="51" t="s">
        <v>12</v>
      </c>
      <c r="E16" s="53" t="s">
        <v>128</v>
      </c>
      <c r="F16" s="54" t="s">
        <v>112</v>
      </c>
      <c r="G16" s="55" t="s">
        <v>120</v>
      </c>
      <c r="H16" s="57"/>
      <c r="I16" s="57"/>
    </row>
    <row r="17" spans="1:9" ht="63.75">
      <c r="A17" s="56">
        <v>1</v>
      </c>
      <c r="B17" s="62" t="s">
        <v>136</v>
      </c>
      <c r="C17" s="56" t="s">
        <v>111</v>
      </c>
      <c r="D17" s="14">
        <v>7</v>
      </c>
      <c r="E17" s="14">
        <f>+I5</f>
        <v>40047993.144404</v>
      </c>
      <c r="F17" s="14">
        <f>+'ZONAS VERDES'!F24</f>
        <v>36382.460272000004</v>
      </c>
      <c r="G17" s="14">
        <f>+F17*D17</f>
        <v>254677.22190400003</v>
      </c>
      <c r="H17" s="58"/>
      <c r="I17" s="58"/>
    </row>
    <row r="18" spans="1:9" ht="15.75">
      <c r="A18" s="56">
        <v>2</v>
      </c>
      <c r="B18" s="56" t="s">
        <v>113</v>
      </c>
      <c r="C18" s="56" t="s">
        <v>111</v>
      </c>
      <c r="D18" s="14">
        <v>36</v>
      </c>
      <c r="E18" s="14">
        <v>1173601</v>
      </c>
      <c r="F18" s="14">
        <v>18778</v>
      </c>
      <c r="G18" s="14">
        <f>+F18*D18*7</f>
        <v>4732056</v>
      </c>
      <c r="H18" s="58"/>
      <c r="I18" s="58"/>
    </row>
    <row r="19" spans="1:9" ht="15.75">
      <c r="A19" s="56">
        <v>3</v>
      </c>
      <c r="B19" s="56" t="s">
        <v>117</v>
      </c>
      <c r="C19" s="56" t="s">
        <v>111</v>
      </c>
      <c r="D19" s="14">
        <v>1</v>
      </c>
      <c r="E19" s="14">
        <v>752571</v>
      </c>
      <c r="F19" s="14">
        <v>12041</v>
      </c>
      <c r="G19" s="14">
        <f>+F19*D19*7</f>
        <v>84287</v>
      </c>
      <c r="H19" s="58"/>
      <c r="I19" s="58"/>
    </row>
    <row r="20" spans="1:9" ht="15.75">
      <c r="A20" s="1"/>
      <c r="B20" s="55" t="s">
        <v>121</v>
      </c>
      <c r="C20" s="1"/>
      <c r="D20" s="1"/>
      <c r="E20" s="14"/>
      <c r="F20" s="14"/>
      <c r="G20" s="19">
        <f>SUM(G17:G19)</f>
        <v>5071020.221904</v>
      </c>
      <c r="H20" s="59"/>
      <c r="I20" s="59"/>
    </row>
    <row r="28" ht="12.75">
      <c r="B28" s="60" t="s">
        <v>122</v>
      </c>
    </row>
    <row r="29" ht="25.5">
      <c r="B29" s="60" t="s">
        <v>123</v>
      </c>
    </row>
    <row r="30" ht="12.75">
      <c r="B30" s="60" t="s">
        <v>124</v>
      </c>
    </row>
  </sheetData>
  <sheetProtection/>
  <printOptions/>
  <pageMargins left="0.75" right="0.75" top="1" bottom="1" header="0" footer="0"/>
  <pageSetup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7"/>
  <sheetViews>
    <sheetView tabSelected="1" zoomScalePageLayoutView="0" workbookViewId="0" topLeftCell="A1">
      <selection activeCell="D84" sqref="D84"/>
    </sheetView>
  </sheetViews>
  <sheetFormatPr defaultColWidth="11.421875" defaultRowHeight="12.75"/>
  <cols>
    <col min="1" max="1" width="48.140625" style="0" customWidth="1"/>
    <col min="2" max="2" width="22.7109375" style="0" customWidth="1"/>
    <col min="3" max="3" width="21.421875" style="0" customWidth="1"/>
  </cols>
  <sheetData>
    <row r="1" spans="1:3" ht="15">
      <c r="A1" s="65" t="s">
        <v>15</v>
      </c>
      <c r="B1" s="65"/>
      <c r="C1" s="65"/>
    </row>
    <row r="2" spans="1:3" ht="15">
      <c r="A2" s="65" t="s">
        <v>109</v>
      </c>
      <c r="B2" s="65"/>
      <c r="C2" s="65"/>
    </row>
    <row r="3" spans="1:3" ht="15">
      <c r="A3" s="65" t="s">
        <v>17</v>
      </c>
      <c r="B3" s="65"/>
      <c r="C3" s="65"/>
    </row>
    <row r="4" spans="1:3" ht="47.25">
      <c r="A4" s="20" t="s">
        <v>18</v>
      </c>
      <c r="B4" s="21" t="s">
        <v>19</v>
      </c>
      <c r="C4" s="21" t="s">
        <v>20</v>
      </c>
    </row>
    <row r="5" spans="1:3" ht="15.75">
      <c r="A5" s="22" t="s">
        <v>21</v>
      </c>
      <c r="B5" s="23"/>
      <c r="C5" s="23"/>
    </row>
    <row r="6" spans="1:3" ht="15">
      <c r="A6" s="23" t="s">
        <v>22</v>
      </c>
      <c r="B6" s="23"/>
      <c r="C6" s="24" t="s">
        <v>23</v>
      </c>
    </row>
    <row r="7" spans="1:3" ht="15">
      <c r="A7" s="23" t="s">
        <v>24</v>
      </c>
      <c r="B7" s="23"/>
      <c r="C7" s="24" t="s">
        <v>25</v>
      </c>
    </row>
    <row r="8" spans="1:3" ht="15.75">
      <c r="A8" s="25" t="s">
        <v>26</v>
      </c>
      <c r="B8" s="23"/>
      <c r="C8" s="24" t="s">
        <v>27</v>
      </c>
    </row>
    <row r="9" spans="1:3" ht="15.75">
      <c r="A9" s="22" t="s">
        <v>28</v>
      </c>
      <c r="B9" s="23"/>
      <c r="C9" s="24"/>
    </row>
    <row r="10" spans="1:3" ht="15">
      <c r="A10" s="23" t="s">
        <v>29</v>
      </c>
      <c r="B10" s="26" t="s">
        <v>30</v>
      </c>
      <c r="C10" s="27">
        <v>49913</v>
      </c>
    </row>
    <row r="11" spans="1:3" ht="15">
      <c r="A11" s="23" t="s">
        <v>31</v>
      </c>
      <c r="B11" s="26" t="s">
        <v>32</v>
      </c>
      <c r="C11" s="24" t="s">
        <v>33</v>
      </c>
    </row>
    <row r="12" spans="1:3" ht="15">
      <c r="A12" s="23" t="s">
        <v>34</v>
      </c>
      <c r="B12" s="26" t="s">
        <v>30</v>
      </c>
      <c r="C12" s="24" t="s">
        <v>35</v>
      </c>
    </row>
    <row r="13" spans="1:3" ht="15">
      <c r="A13" s="23" t="s">
        <v>36</v>
      </c>
      <c r="B13" s="26" t="s">
        <v>37</v>
      </c>
      <c r="C13" s="24" t="s">
        <v>38</v>
      </c>
    </row>
    <row r="14" spans="1:3" ht="15.75">
      <c r="A14" s="25" t="s">
        <v>39</v>
      </c>
      <c r="B14" s="26" t="s">
        <v>40</v>
      </c>
      <c r="C14" s="24" t="s">
        <v>41</v>
      </c>
    </row>
    <row r="15" spans="1:3" ht="15.75">
      <c r="A15" s="22" t="s">
        <v>42</v>
      </c>
      <c r="B15" s="23"/>
      <c r="C15" s="24"/>
    </row>
    <row r="16" spans="1:3" ht="15">
      <c r="A16" s="23" t="s">
        <v>43</v>
      </c>
      <c r="B16" s="26" t="s">
        <v>44</v>
      </c>
      <c r="C16" s="24" t="s">
        <v>45</v>
      </c>
    </row>
    <row r="17" spans="1:3" ht="15">
      <c r="A17" s="23" t="s">
        <v>46</v>
      </c>
      <c r="B17" s="26" t="s">
        <v>47</v>
      </c>
      <c r="C17" s="24" t="s">
        <v>48</v>
      </c>
    </row>
    <row r="18" spans="1:3" ht="15">
      <c r="A18" s="23" t="s">
        <v>49</v>
      </c>
      <c r="B18" s="26" t="s">
        <v>50</v>
      </c>
      <c r="C18" s="24" t="s">
        <v>51</v>
      </c>
    </row>
    <row r="19" spans="1:3" ht="15.75">
      <c r="A19" s="25" t="s">
        <v>52</v>
      </c>
      <c r="B19" s="26" t="s">
        <v>53</v>
      </c>
      <c r="C19" s="24" t="s">
        <v>54</v>
      </c>
    </row>
    <row r="20" spans="1:3" ht="15.75">
      <c r="A20" s="22" t="s">
        <v>55</v>
      </c>
      <c r="B20" s="23"/>
      <c r="C20" s="24"/>
    </row>
    <row r="21" spans="1:3" ht="15">
      <c r="A21" s="23" t="s">
        <v>56</v>
      </c>
      <c r="B21" s="26" t="s">
        <v>57</v>
      </c>
      <c r="C21" s="24" t="s">
        <v>58</v>
      </c>
    </row>
    <row r="22" spans="1:3" ht="15">
      <c r="A22" s="23" t="s">
        <v>59</v>
      </c>
      <c r="B22" s="26" t="s">
        <v>60</v>
      </c>
      <c r="C22" s="24" t="s">
        <v>61</v>
      </c>
    </row>
    <row r="23" spans="1:3" ht="15">
      <c r="A23" s="23" t="s">
        <v>62</v>
      </c>
      <c r="B23" s="26"/>
      <c r="C23" s="24" t="s">
        <v>63</v>
      </c>
    </row>
    <row r="24" spans="1:3" ht="15.75">
      <c r="A24" s="25" t="s">
        <v>64</v>
      </c>
      <c r="B24" s="26" t="s">
        <v>65</v>
      </c>
      <c r="C24" s="24" t="s">
        <v>66</v>
      </c>
    </row>
    <row r="25" spans="1:3" ht="15">
      <c r="A25" s="28" t="s">
        <v>67</v>
      </c>
      <c r="B25" s="26" t="s">
        <v>68</v>
      </c>
      <c r="C25" s="24" t="s">
        <v>69</v>
      </c>
    </row>
    <row r="26" spans="1:3" ht="15.75">
      <c r="A26" s="25" t="s">
        <v>26</v>
      </c>
      <c r="B26" s="29">
        <v>0.5402</v>
      </c>
      <c r="C26" s="24" t="s">
        <v>70</v>
      </c>
    </row>
    <row r="27" spans="1:3" ht="15.75">
      <c r="A27" s="25" t="s">
        <v>71</v>
      </c>
      <c r="B27" s="30"/>
      <c r="C27" s="24"/>
    </row>
    <row r="28" spans="1:3" ht="15">
      <c r="A28" s="23" t="s">
        <v>72</v>
      </c>
      <c r="B28" s="26" t="s">
        <v>73</v>
      </c>
      <c r="C28" s="24" t="s">
        <v>74</v>
      </c>
    </row>
    <row r="29" spans="1:3" ht="15">
      <c r="A29" s="23" t="s">
        <v>130</v>
      </c>
      <c r="B29" s="26" t="s">
        <v>32</v>
      </c>
      <c r="C29" s="24" t="s">
        <v>75</v>
      </c>
    </row>
    <row r="30" spans="1:3" ht="15">
      <c r="A30" s="23" t="s">
        <v>76</v>
      </c>
      <c r="B30" s="26" t="s">
        <v>77</v>
      </c>
      <c r="C30" s="24" t="s">
        <v>78</v>
      </c>
    </row>
    <row r="31" spans="1:3" ht="15">
      <c r="A31" s="23" t="s">
        <v>79</v>
      </c>
      <c r="B31" s="26" t="s">
        <v>80</v>
      </c>
      <c r="C31" s="24" t="s">
        <v>81</v>
      </c>
    </row>
    <row r="32" spans="1:3" ht="15.75">
      <c r="A32" s="25" t="s">
        <v>26</v>
      </c>
      <c r="B32" s="23"/>
      <c r="C32" s="31" t="s">
        <v>82</v>
      </c>
    </row>
    <row r="33" spans="1:3" ht="15.75">
      <c r="A33" s="25" t="s">
        <v>108</v>
      </c>
      <c r="B33" s="26" t="s">
        <v>84</v>
      </c>
      <c r="C33" s="24" t="s">
        <v>85</v>
      </c>
    </row>
    <row r="34" spans="1:3" ht="15.75">
      <c r="A34" s="32" t="s">
        <v>86</v>
      </c>
      <c r="B34" s="33"/>
      <c r="C34" s="50">
        <v>1192379</v>
      </c>
    </row>
    <row r="35" spans="1:3" ht="15.75">
      <c r="A35" s="32" t="s">
        <v>110</v>
      </c>
      <c r="B35" s="33"/>
      <c r="C35" s="50">
        <f>+C34*36</f>
        <v>42925644</v>
      </c>
    </row>
    <row r="36" spans="1:3" ht="15.75">
      <c r="A36" s="32" t="s">
        <v>131</v>
      </c>
      <c r="B36" s="33"/>
      <c r="C36" s="50">
        <f>+C35*7</f>
        <v>300479508</v>
      </c>
    </row>
    <row r="37" spans="1:3" ht="15.75">
      <c r="A37" s="34"/>
      <c r="B37" s="35"/>
      <c r="C37" s="36"/>
    </row>
    <row r="38" spans="1:3" ht="15.75">
      <c r="A38" s="34"/>
      <c r="B38" s="35"/>
      <c r="C38" s="36"/>
    </row>
    <row r="39" spans="1:3" ht="15.75">
      <c r="A39" s="34"/>
      <c r="B39" s="35"/>
      <c r="C39" s="36"/>
    </row>
    <row r="40" spans="1:3" ht="12.75">
      <c r="A40" s="37"/>
      <c r="B40" s="37"/>
      <c r="C40" s="37"/>
    </row>
    <row r="41" spans="1:3" ht="12.75">
      <c r="A41" s="64" t="s">
        <v>15</v>
      </c>
      <c r="B41" s="64"/>
      <c r="C41" s="64"/>
    </row>
    <row r="42" spans="1:3" ht="12.75">
      <c r="A42" s="64" t="s">
        <v>16</v>
      </c>
      <c r="B42" s="64"/>
      <c r="C42" s="64"/>
    </row>
    <row r="43" spans="1:3" ht="12.75">
      <c r="A43" s="64" t="s">
        <v>17</v>
      </c>
      <c r="B43" s="64"/>
      <c r="C43" s="64"/>
    </row>
    <row r="44" spans="1:3" ht="12.75">
      <c r="A44" s="38" t="s">
        <v>18</v>
      </c>
      <c r="B44" s="39" t="s">
        <v>19</v>
      </c>
      <c r="C44" s="39" t="s">
        <v>20</v>
      </c>
    </row>
    <row r="45" spans="1:3" ht="12.75">
      <c r="A45" s="40" t="s">
        <v>87</v>
      </c>
      <c r="B45" s="41"/>
      <c r="C45" s="41"/>
    </row>
    <row r="46" spans="1:3" ht="12.75">
      <c r="A46" s="41" t="s">
        <v>88</v>
      </c>
      <c r="B46" s="41"/>
      <c r="C46" s="42" t="s">
        <v>89</v>
      </c>
    </row>
    <row r="47" spans="1:3" ht="12.75">
      <c r="A47" s="41" t="s">
        <v>24</v>
      </c>
      <c r="B47" s="41"/>
      <c r="C47" s="42" t="s">
        <v>25</v>
      </c>
    </row>
    <row r="48" spans="1:3" ht="12.75">
      <c r="A48" s="39" t="s">
        <v>26</v>
      </c>
      <c r="B48" s="41"/>
      <c r="C48" s="42" t="s">
        <v>90</v>
      </c>
    </row>
    <row r="49" spans="1:3" ht="12.75">
      <c r="A49" s="40" t="s">
        <v>28</v>
      </c>
      <c r="B49" s="41"/>
      <c r="C49" s="42"/>
    </row>
    <row r="50" spans="1:3" ht="12.75">
      <c r="A50" s="41" t="s">
        <v>29</v>
      </c>
      <c r="B50" s="43" t="s">
        <v>30</v>
      </c>
      <c r="C50" s="44" t="s">
        <v>91</v>
      </c>
    </row>
    <row r="51" spans="1:3" ht="12.75">
      <c r="A51" s="41" t="s">
        <v>31</v>
      </c>
      <c r="B51" s="43" t="s">
        <v>32</v>
      </c>
      <c r="C51" s="42" t="s">
        <v>92</v>
      </c>
    </row>
    <row r="52" spans="1:3" ht="12.75">
      <c r="A52" s="41" t="s">
        <v>34</v>
      </c>
      <c r="B52" s="43" t="s">
        <v>30</v>
      </c>
      <c r="C52" s="42" t="s">
        <v>91</v>
      </c>
    </row>
    <row r="53" spans="1:3" ht="12.75">
      <c r="A53" s="41" t="s">
        <v>36</v>
      </c>
      <c r="B53" s="43" t="s">
        <v>37</v>
      </c>
      <c r="C53" s="42" t="s">
        <v>93</v>
      </c>
    </row>
    <row r="54" spans="1:3" ht="12.75">
      <c r="A54" s="39" t="s">
        <v>39</v>
      </c>
      <c r="B54" s="43" t="s">
        <v>40</v>
      </c>
      <c r="C54" s="42" t="s">
        <v>94</v>
      </c>
    </row>
    <row r="55" spans="1:3" ht="12.75">
      <c r="A55" s="40" t="s">
        <v>42</v>
      </c>
      <c r="B55" s="41"/>
      <c r="C55" s="42"/>
    </row>
    <row r="56" spans="1:3" ht="12.75">
      <c r="A56" s="41" t="s">
        <v>43</v>
      </c>
      <c r="B56" s="43" t="s">
        <v>44</v>
      </c>
      <c r="C56" s="42" t="s">
        <v>45</v>
      </c>
    </row>
    <row r="57" spans="1:3" ht="12.75">
      <c r="A57" s="41" t="s">
        <v>46</v>
      </c>
      <c r="B57" s="43" t="s">
        <v>80</v>
      </c>
      <c r="C57" s="42" t="s">
        <v>48</v>
      </c>
    </row>
    <row r="58" spans="1:3" ht="12.75">
      <c r="A58" s="41" t="s">
        <v>49</v>
      </c>
      <c r="B58" s="43" t="s">
        <v>95</v>
      </c>
      <c r="C58" s="42" t="s">
        <v>51</v>
      </c>
    </row>
    <row r="59" spans="1:3" ht="12.75">
      <c r="A59" s="39" t="s">
        <v>52</v>
      </c>
      <c r="B59" s="43" t="s">
        <v>53</v>
      </c>
      <c r="C59" s="42" t="s">
        <v>54</v>
      </c>
    </row>
    <row r="60" spans="1:3" ht="12.75">
      <c r="A60" s="40" t="s">
        <v>55</v>
      </c>
      <c r="B60" s="41"/>
      <c r="C60" s="42"/>
    </row>
    <row r="61" spans="1:3" ht="12.75">
      <c r="A61" s="41" t="s">
        <v>56</v>
      </c>
      <c r="B61" s="43" t="s">
        <v>57</v>
      </c>
      <c r="C61" s="42" t="s">
        <v>58</v>
      </c>
    </row>
    <row r="62" spans="1:3" ht="12.75">
      <c r="A62" s="41" t="s">
        <v>59</v>
      </c>
      <c r="B62" s="43" t="s">
        <v>60</v>
      </c>
      <c r="C62" s="42" t="s">
        <v>96</v>
      </c>
    </row>
    <row r="63" spans="1:3" ht="12.75">
      <c r="A63" s="41" t="s">
        <v>62</v>
      </c>
      <c r="B63" s="43"/>
      <c r="C63" s="42" t="s">
        <v>97</v>
      </c>
    </row>
    <row r="64" spans="1:3" ht="12.75">
      <c r="A64" s="39" t="s">
        <v>64</v>
      </c>
      <c r="B64" s="43" t="s">
        <v>65</v>
      </c>
      <c r="C64" s="42" t="s">
        <v>98</v>
      </c>
    </row>
    <row r="65" spans="1:3" ht="12.75">
      <c r="A65" s="45" t="s">
        <v>67</v>
      </c>
      <c r="B65" s="43" t="s">
        <v>68</v>
      </c>
      <c r="C65" s="42" t="s">
        <v>99</v>
      </c>
    </row>
    <row r="66" spans="1:3" ht="12.75">
      <c r="A66" s="39" t="s">
        <v>26</v>
      </c>
      <c r="B66" s="46">
        <v>0.5402</v>
      </c>
      <c r="C66" s="42" t="s">
        <v>100</v>
      </c>
    </row>
    <row r="67" spans="1:3" ht="12.75">
      <c r="A67" s="39" t="s">
        <v>71</v>
      </c>
      <c r="B67" s="37"/>
      <c r="C67" s="42"/>
    </row>
    <row r="68" spans="1:3" ht="12.75">
      <c r="A68" s="41" t="s">
        <v>72</v>
      </c>
      <c r="B68" s="43" t="s">
        <v>73</v>
      </c>
      <c r="C68" s="42" t="s">
        <v>101</v>
      </c>
    </row>
    <row r="69" spans="1:3" ht="12.75">
      <c r="A69" s="41" t="s">
        <v>130</v>
      </c>
      <c r="B69" s="43" t="s">
        <v>32</v>
      </c>
      <c r="C69" s="42" t="s">
        <v>102</v>
      </c>
    </row>
    <row r="70" spans="1:3" ht="12.75">
      <c r="A70" s="41" t="s">
        <v>76</v>
      </c>
      <c r="B70" s="43" t="s">
        <v>77</v>
      </c>
      <c r="C70" s="42" t="s">
        <v>103</v>
      </c>
    </row>
    <row r="71" spans="1:3" ht="12.75">
      <c r="A71" s="41" t="s">
        <v>79</v>
      </c>
      <c r="B71" s="43" t="s">
        <v>80</v>
      </c>
      <c r="C71" s="42" t="s">
        <v>104</v>
      </c>
    </row>
    <row r="72" spans="1:3" ht="12.75">
      <c r="A72" s="39" t="s">
        <v>26</v>
      </c>
      <c r="B72" s="41"/>
      <c r="C72" s="47" t="s">
        <v>105</v>
      </c>
    </row>
    <row r="73" spans="1:3" ht="12.75">
      <c r="A73" s="39" t="s">
        <v>83</v>
      </c>
      <c r="B73" s="43" t="s">
        <v>84</v>
      </c>
      <c r="C73" s="42" t="s">
        <v>106</v>
      </c>
    </row>
    <row r="74" spans="1:3" ht="15.75">
      <c r="A74" s="48" t="s">
        <v>107</v>
      </c>
      <c r="B74" s="49"/>
      <c r="C74" s="50">
        <v>764612</v>
      </c>
    </row>
    <row r="75" spans="1:3" ht="15.75">
      <c r="A75" s="32" t="s">
        <v>132</v>
      </c>
      <c r="B75" s="33"/>
      <c r="C75" s="50">
        <f>+C74*7</f>
        <v>5352284</v>
      </c>
    </row>
    <row r="76" spans="1:3" ht="12.75">
      <c r="A76" s="37"/>
      <c r="B76" s="37"/>
      <c r="C76" s="37"/>
    </row>
    <row r="77" spans="1:3" ht="12.75">
      <c r="A77" s="37"/>
      <c r="B77" s="37"/>
      <c r="C77" s="37"/>
    </row>
    <row r="78" spans="1:3" ht="15.75">
      <c r="A78" s="32" t="s">
        <v>133</v>
      </c>
      <c r="B78" s="37"/>
      <c r="C78" s="50">
        <f>+C36+C75</f>
        <v>305831792</v>
      </c>
    </row>
    <row r="79" spans="1:3" ht="12.75">
      <c r="A79" s="37"/>
      <c r="B79" s="37"/>
      <c r="C79" s="37"/>
    </row>
    <row r="80" spans="1:3" ht="12.75">
      <c r="A80" s="37"/>
      <c r="B80" s="37"/>
      <c r="C80" s="37"/>
    </row>
    <row r="81" spans="1:3" ht="12.75">
      <c r="A81" s="37"/>
      <c r="B81" s="37"/>
      <c r="C81" s="37"/>
    </row>
    <row r="82" spans="1:3" ht="12.75">
      <c r="A82" s="37"/>
      <c r="B82" s="37"/>
      <c r="C82" s="37"/>
    </row>
    <row r="83" spans="1:3" ht="12.75">
      <c r="A83" s="37"/>
      <c r="B83" s="37"/>
      <c r="C83" s="37"/>
    </row>
    <row r="84" spans="1:3" ht="12.75">
      <c r="A84" s="37"/>
      <c r="B84" s="37"/>
      <c r="C84" s="37"/>
    </row>
    <row r="85" spans="1:3" ht="12.75">
      <c r="A85" s="37"/>
      <c r="B85" s="37"/>
      <c r="C85" s="37"/>
    </row>
    <row r="86" spans="1:3" ht="12.75">
      <c r="A86" s="37"/>
      <c r="B86" s="37"/>
      <c r="C86" s="37"/>
    </row>
    <row r="87" spans="1:3" ht="12.75">
      <c r="A87" s="37"/>
      <c r="B87" s="37"/>
      <c r="C87" s="37"/>
    </row>
    <row r="88" spans="1:3" ht="12.75">
      <c r="A88" s="60" t="s">
        <v>122</v>
      </c>
      <c r="B88" s="37"/>
      <c r="C88" s="37"/>
    </row>
    <row r="89" spans="1:3" ht="12.75">
      <c r="A89" s="60" t="s">
        <v>123</v>
      </c>
      <c r="B89" s="37"/>
      <c r="C89" s="37"/>
    </row>
    <row r="90" spans="1:3" ht="12.75">
      <c r="A90" s="60" t="s">
        <v>124</v>
      </c>
      <c r="B90" s="37"/>
      <c r="C90" s="37"/>
    </row>
    <row r="91" spans="1:3" ht="12.75">
      <c r="A91" s="37"/>
      <c r="B91" s="37"/>
      <c r="C91" s="37"/>
    </row>
    <row r="92" spans="1:3" ht="12.75">
      <c r="A92" s="37"/>
      <c r="B92" s="37"/>
      <c r="C92" s="37"/>
    </row>
    <row r="93" spans="1:3" ht="12.75">
      <c r="A93" s="37"/>
      <c r="B93" s="37"/>
      <c r="C93" s="37"/>
    </row>
    <row r="94" spans="1:3" ht="12.75">
      <c r="A94" s="37"/>
      <c r="B94" s="37"/>
      <c r="C94" s="37"/>
    </row>
    <row r="95" spans="1:3" ht="12.75">
      <c r="A95" s="37"/>
      <c r="B95" s="37"/>
      <c r="C95" s="37"/>
    </row>
    <row r="96" spans="1:3" ht="12.75">
      <c r="A96" s="37"/>
      <c r="B96" s="37"/>
      <c r="C96" s="37"/>
    </row>
    <row r="97" spans="1:3" ht="12.75">
      <c r="A97" s="37"/>
      <c r="B97" s="37"/>
      <c r="C97" s="37"/>
    </row>
    <row r="98" spans="1:3" ht="12.75">
      <c r="A98" s="37"/>
      <c r="B98" s="37"/>
      <c r="C98" s="37"/>
    </row>
    <row r="99" spans="1:3" ht="12.75">
      <c r="A99" s="37"/>
      <c r="B99" s="37"/>
      <c r="C99" s="37"/>
    </row>
    <row r="100" spans="1:3" ht="12.75">
      <c r="A100" s="37"/>
      <c r="B100" s="37"/>
      <c r="C100" s="37"/>
    </row>
    <row r="101" spans="1:3" ht="12.75">
      <c r="A101" s="37"/>
      <c r="B101" s="37"/>
      <c r="C101" s="37"/>
    </row>
    <row r="102" spans="1:3" ht="12.75">
      <c r="A102" s="37"/>
      <c r="B102" s="37"/>
      <c r="C102" s="37"/>
    </row>
    <row r="103" spans="1:3" ht="12.75">
      <c r="A103" s="37"/>
      <c r="B103" s="37"/>
      <c r="C103" s="37"/>
    </row>
    <row r="104" spans="1:3" ht="12.75">
      <c r="A104" s="37"/>
      <c r="B104" s="37"/>
      <c r="C104" s="37"/>
    </row>
    <row r="105" spans="1:3" ht="12.75">
      <c r="A105" s="37"/>
      <c r="B105" s="37"/>
      <c r="C105" s="37"/>
    </row>
    <row r="106" spans="1:3" ht="12.75">
      <c r="A106" s="37"/>
      <c r="B106" s="37"/>
      <c r="C106" s="37"/>
    </row>
    <row r="107" spans="1:3" ht="12.75">
      <c r="A107" s="37"/>
      <c r="B107" s="37"/>
      <c r="C107" s="37"/>
    </row>
    <row r="108" spans="1:3" ht="12.75">
      <c r="A108" s="37"/>
      <c r="B108" s="37"/>
      <c r="C108" s="37"/>
    </row>
    <row r="109" spans="1:3" ht="12.75">
      <c r="A109" s="37"/>
      <c r="B109" s="37"/>
      <c r="C109" s="37"/>
    </row>
    <row r="110" spans="1:3" ht="12.75">
      <c r="A110" s="37"/>
      <c r="B110" s="37"/>
      <c r="C110" s="37"/>
    </row>
    <row r="111" spans="1:3" ht="12.75">
      <c r="A111" s="37"/>
      <c r="B111" s="37"/>
      <c r="C111" s="37"/>
    </row>
    <row r="112" spans="1:3" ht="12.75">
      <c r="A112" s="37"/>
      <c r="B112" s="37"/>
      <c r="C112" s="37"/>
    </row>
    <row r="113" spans="1:3" ht="12.75">
      <c r="A113" s="37"/>
      <c r="B113" s="37"/>
      <c r="C113" s="37"/>
    </row>
    <row r="114" spans="1:3" ht="12.75">
      <c r="A114" s="37"/>
      <c r="B114" s="37"/>
      <c r="C114" s="37"/>
    </row>
    <row r="115" spans="1:3" ht="12.75">
      <c r="A115" s="37"/>
      <c r="B115" s="37"/>
      <c r="C115" s="37"/>
    </row>
    <row r="116" spans="1:3" ht="12.75">
      <c r="A116" s="37"/>
      <c r="B116" s="37"/>
      <c r="C116" s="37"/>
    </row>
    <row r="117" spans="1:3" ht="12.75">
      <c r="A117" s="37"/>
      <c r="B117" s="37"/>
      <c r="C117" s="37"/>
    </row>
    <row r="118" spans="1:3" ht="12.75">
      <c r="A118" s="37"/>
      <c r="B118" s="37"/>
      <c r="C118" s="37"/>
    </row>
    <row r="119" spans="1:3" ht="12.75">
      <c r="A119" s="37"/>
      <c r="B119" s="37"/>
      <c r="C119" s="37"/>
    </row>
    <row r="120" spans="1:3" ht="12.75">
      <c r="A120" s="37"/>
      <c r="B120" s="37"/>
      <c r="C120" s="37"/>
    </row>
    <row r="121" spans="1:3" ht="12.75">
      <c r="A121" s="37"/>
      <c r="B121" s="37"/>
      <c r="C121" s="37"/>
    </row>
    <row r="122" spans="1:3" ht="12.75">
      <c r="A122" s="37"/>
      <c r="B122" s="37"/>
      <c r="C122" s="37"/>
    </row>
    <row r="123" spans="1:3" ht="12.75">
      <c r="A123" s="37"/>
      <c r="B123" s="37"/>
      <c r="C123" s="37"/>
    </row>
    <row r="124" spans="1:3" ht="12.75">
      <c r="A124" s="37"/>
      <c r="B124" s="37"/>
      <c r="C124" s="37"/>
    </row>
    <row r="125" spans="1:3" ht="12.75">
      <c r="A125" s="37"/>
      <c r="B125" s="37"/>
      <c r="C125" s="37"/>
    </row>
    <row r="126" spans="1:3" ht="12.75">
      <c r="A126" s="37"/>
      <c r="B126" s="37"/>
      <c r="C126" s="37"/>
    </row>
    <row r="127" spans="1:3" ht="12.75">
      <c r="A127" s="37"/>
      <c r="B127" s="37"/>
      <c r="C127" s="37"/>
    </row>
    <row r="128" spans="1:3" ht="12.75">
      <c r="A128" s="37"/>
      <c r="B128" s="37"/>
      <c r="C128" s="37"/>
    </row>
    <row r="129" spans="1:3" ht="12.75">
      <c r="A129" s="37"/>
      <c r="B129" s="37"/>
      <c r="C129" s="37"/>
    </row>
    <row r="130" spans="1:3" ht="12.75">
      <c r="A130" s="37"/>
      <c r="B130" s="37"/>
      <c r="C130" s="37"/>
    </row>
    <row r="131" spans="1:3" ht="12.75">
      <c r="A131" s="37"/>
      <c r="B131" s="37"/>
      <c r="C131" s="37"/>
    </row>
    <row r="132" spans="1:3" ht="12.75">
      <c r="A132" s="37"/>
      <c r="B132" s="37"/>
      <c r="C132" s="37"/>
    </row>
    <row r="133" spans="1:3" ht="12.75">
      <c r="A133" s="37"/>
      <c r="B133" s="37"/>
      <c r="C133" s="37"/>
    </row>
    <row r="134" spans="1:3" ht="12.75">
      <c r="A134" s="37"/>
      <c r="B134" s="37"/>
      <c r="C134" s="37"/>
    </row>
    <row r="135" spans="1:3" ht="12.75">
      <c r="A135" s="37"/>
      <c r="B135" s="37"/>
      <c r="C135" s="37"/>
    </row>
    <row r="136" spans="1:3" ht="12.75">
      <c r="A136" s="37"/>
      <c r="B136" s="37"/>
      <c r="C136" s="37"/>
    </row>
    <row r="137" spans="1:3" ht="12.75">
      <c r="A137" s="37"/>
      <c r="B137" s="37"/>
      <c r="C137" s="37"/>
    </row>
  </sheetData>
  <sheetProtection/>
  <mergeCells count="6">
    <mergeCell ref="A42:C42"/>
    <mergeCell ref="A43:C43"/>
    <mergeCell ref="A1:C1"/>
    <mergeCell ref="A2:C2"/>
    <mergeCell ref="A3:C3"/>
    <mergeCell ref="A41:C41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IsabelG</cp:lastModifiedBy>
  <cp:lastPrinted>2011-05-12T15:31:44Z</cp:lastPrinted>
  <dcterms:created xsi:type="dcterms:W3CDTF">2011-02-15T23:20:44Z</dcterms:created>
  <dcterms:modified xsi:type="dcterms:W3CDTF">2011-05-26T20:48:36Z</dcterms:modified>
  <cp:category/>
  <cp:version/>
  <cp:contentType/>
  <cp:contentStatus/>
</cp:coreProperties>
</file>